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比較" sheetId="1" r:id="rId1"/>
    <sheet name="波数方式" sheetId="2" r:id="rId2"/>
    <sheet name="波長方式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<sst xmlns="http://schemas.openxmlformats.org/spreadsheetml/2006/main" count="20" uniqueCount="13">
  <si>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回転数(RPM)</t>
  </si>
  <si>
    <t>回転数(RPS)</t>
  </si>
  <si>
    <t>入力値</t>
  </si>
  <si>
    <t>[s]</t>
  </si>
  <si>
    <t>サンプリング周期</t>
  </si>
  <si>
    <t>変換値(max:4096)</t>
  </si>
  <si>
    <t>周期(ms)</t>
  </si>
  <si>
    <t>プリスケーラ</t>
  </si>
  <si>
    <t>タイマー最小カウント時間</t>
  </si>
  <si>
    <t>タイマーカウント時間</t>
  </si>
  <si>
    <t>[msec]</t>
  </si>
  <si>
    <t>[s] =</t>
  </si>
  <si>
    <t>精度指標(刻み幅)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</si>
</sst>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精度の比較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波数方式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'波数方式'!$C$6:$C$33</c:f>
              <c:numCache>
                <c:ptCount val="28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</c:numCache>
            </c:numRef>
          </c:xVal>
          <c:yVal>
            <c:numRef>
              <c:f>'波数方式'!$E$6:$E$33</c:f>
              <c:numCache>
                <c:ptCount val="28"/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波長方式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'波長方式'!$D$11:$D$38</c:f>
              <c:numCache>
                <c:ptCount val="28"/>
                <c:pt idx="0">
                  <c:v>1200</c:v>
                </c:pt>
                <c:pt idx="1">
                  <c:v>1500</c:v>
                </c:pt>
                <c:pt idx="2">
                  <c:v>1650</c:v>
                </c:pt>
                <c:pt idx="3">
                  <c:v>1800</c:v>
                </c:pt>
                <c:pt idx="4">
                  <c:v>1950</c:v>
                </c:pt>
                <c:pt idx="5">
                  <c:v>2100</c:v>
                </c:pt>
                <c:pt idx="6">
                  <c:v>2250</c:v>
                </c:pt>
                <c:pt idx="7">
                  <c:v>2400</c:v>
                </c:pt>
                <c:pt idx="8">
                  <c:v>2700</c:v>
                </c:pt>
                <c:pt idx="9">
                  <c:v>3000</c:v>
                </c:pt>
                <c:pt idx="10">
                  <c:v>3300</c:v>
                </c:pt>
                <c:pt idx="11">
                  <c:v>3600</c:v>
                </c:pt>
                <c:pt idx="12">
                  <c:v>3900</c:v>
                </c:pt>
                <c:pt idx="13">
                  <c:v>4200</c:v>
                </c:pt>
                <c:pt idx="14">
                  <c:v>4500</c:v>
                </c:pt>
                <c:pt idx="15">
                  <c:v>4800</c:v>
                </c:pt>
                <c:pt idx="16">
                  <c:v>5100</c:v>
                </c:pt>
                <c:pt idx="17">
                  <c:v>5400</c:v>
                </c:pt>
                <c:pt idx="18">
                  <c:v>5700</c:v>
                </c:pt>
                <c:pt idx="19">
                  <c:v>6000</c:v>
                </c:pt>
                <c:pt idx="20">
                  <c:v>6300</c:v>
                </c:pt>
                <c:pt idx="21">
                  <c:v>6600</c:v>
                </c:pt>
                <c:pt idx="22">
                  <c:v>6900</c:v>
                </c:pt>
                <c:pt idx="23">
                  <c:v>7200</c:v>
                </c:pt>
                <c:pt idx="24">
                  <c:v>7500</c:v>
                </c:pt>
                <c:pt idx="25">
                  <c:v>7800</c:v>
                </c:pt>
                <c:pt idx="26">
                  <c:v>8100</c:v>
                </c:pt>
                <c:pt idx="27">
                  <c:v>8400</c:v>
                </c:pt>
              </c:numCache>
            </c:numRef>
          </c:xVal>
          <c:yVal>
            <c:numRef>
              <c:f>'波長方式'!$F$11:$F$38</c:f>
              <c:numCache>
                <c:ptCount val="28"/>
                <c:pt idx="0">
                  <c:v>0.03689064558629776</c:v>
                </c:pt>
                <c:pt idx="1">
                  <c:v>0.048</c:v>
                </c:pt>
                <c:pt idx="2">
                  <c:v>0.06599208095028597</c:v>
                </c:pt>
                <c:pt idx="3">
                  <c:v>0.0791974656810982</c:v>
                </c:pt>
                <c:pt idx="4">
                  <c:v>0.093603744149766</c:v>
                </c:pt>
                <c:pt idx="5">
                  <c:v>0.10921004732435384</c:v>
                </c:pt>
                <c:pt idx="6">
                  <c:v>0.12599748005039899</c:v>
                </c:pt>
                <c:pt idx="7">
                  <c:v>0.14402304368698993</c:v>
                </c:pt>
                <c:pt idx="8">
                  <c:v>0.17276130146847107</c:v>
                </c:pt>
                <c:pt idx="9">
                  <c:v>0.21606049693914295</c:v>
                </c:pt>
                <c:pt idx="10">
                  <c:v>0.2639683238011439</c:v>
                </c:pt>
                <c:pt idx="11">
                  <c:v>0.3167898627243928</c:v>
                </c:pt>
                <c:pt idx="12">
                  <c:v>0.37429819089207733</c:v>
                </c:pt>
                <c:pt idx="13">
                  <c:v>0.43699927166788055</c:v>
                </c:pt>
                <c:pt idx="14">
                  <c:v>0.5037783375314862</c:v>
                </c:pt>
                <c:pt idx="15">
                  <c:v>0.5763688760806917</c:v>
                </c:pt>
                <c:pt idx="16">
                  <c:v>0.6521739130434783</c:v>
                </c:pt>
                <c:pt idx="17">
                  <c:v>0.7343941248470012</c:v>
                </c:pt>
                <c:pt idx="18">
                  <c:v>0.8207934336525308</c:v>
                </c:pt>
                <c:pt idx="19">
                  <c:v>0.91324200913242</c:v>
                </c:pt>
                <c:pt idx="20">
                  <c:v>1.0067114093959733</c:v>
                </c:pt>
                <c:pt idx="21">
                  <c:v>1.1090573012939002</c:v>
                </c:pt>
                <c:pt idx="22">
                  <c:v>1.214574898785425</c:v>
                </c:pt>
                <c:pt idx="23">
                  <c:v>1.3245033112582782</c:v>
                </c:pt>
                <c:pt idx="24">
                  <c:v>1.4423076923076923</c:v>
                </c:pt>
                <c:pt idx="25">
                  <c:v>1.5584415584415585</c:v>
                </c:pt>
                <c:pt idx="26">
                  <c:v>1.6853932584269662</c:v>
                </c:pt>
                <c:pt idx="27">
                  <c:v>1.8126888217522659</c:v>
                </c:pt>
              </c:numCache>
            </c:numRef>
          </c:yVal>
          <c:smooth val="1"/>
        </c:ser>
        <c:axId val="28161808"/>
        <c:axId val="52129681"/>
      </c:scatterChart>
      <c:val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精度(RPM)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161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Chart 1"/>
        <xdr:cNvGraphicFramePr/>
      </xdr:nvGraphicFramePr>
      <xdr:xfrm>
        <a:off x="0" y="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E33" sqref="E33"/>
    </sheetView>
  </sheetViews>
  <sheetFormatPr defaultColWidth="9.00390625" defaultRowHeight="13.5"/>
  <cols>
    <col min="1" max="5" width="18.00390625" style="0" customWidth="1"/>
  </cols>
  <sheetData>
    <row r="1" spans="1:3" ht="13.5">
      <c r="A1" t="s">
        <v>4</v>
      </c>
      <c r="B1">
        <v>1</v>
      </c>
      <c r="C1" t="s">
        <v>3</v>
      </c>
    </row>
    <row r="5" spans="1:5" ht="13.5">
      <c r="A5" t="s">
        <v>2</v>
      </c>
      <c r="B5" t="s">
        <v>1</v>
      </c>
      <c r="C5" t="s">
        <v>0</v>
      </c>
      <c r="D5" t="s">
        <v>5</v>
      </c>
      <c r="E5" t="s">
        <v>12</v>
      </c>
    </row>
    <row r="6" spans="1:4" ht="13.5">
      <c r="A6">
        <v>0</v>
      </c>
      <c r="B6">
        <f>A6*$B$1</f>
        <v>0</v>
      </c>
      <c r="C6">
        <f>B6*60</f>
        <v>0</v>
      </c>
      <c r="D6" s="1">
        <f aca="true" t="shared" si="0" ref="D6:D33">B6*30</f>
        <v>0</v>
      </c>
    </row>
    <row r="7" spans="1:5" ht="13.5">
      <c r="A7">
        <v>5</v>
      </c>
      <c r="B7">
        <f>A7*$B$1</f>
        <v>5</v>
      </c>
      <c r="C7">
        <f aca="true" t="shared" si="1" ref="C7:C56">B7*60</f>
        <v>300</v>
      </c>
      <c r="D7" s="1">
        <f t="shared" si="0"/>
        <v>150</v>
      </c>
      <c r="E7">
        <f>(C7-C6)/(A7-A6)</f>
        <v>60</v>
      </c>
    </row>
    <row r="8" spans="1:5" ht="13.5">
      <c r="A8">
        <f aca="true" t="shared" si="2" ref="A8:A39">$A$7+A7</f>
        <v>10</v>
      </c>
      <c r="B8">
        <f aca="true" t="shared" si="3" ref="B8:B56">A8*$B$1</f>
        <v>10</v>
      </c>
      <c r="C8">
        <f t="shared" si="1"/>
        <v>600</v>
      </c>
      <c r="D8" s="1">
        <f t="shared" si="0"/>
        <v>300</v>
      </c>
      <c r="E8">
        <f aca="true" t="shared" si="4" ref="E8:E34">(C8-C7)/(A8-A7)</f>
        <v>60</v>
      </c>
    </row>
    <row r="9" spans="1:5" ht="13.5">
      <c r="A9">
        <f t="shared" si="2"/>
        <v>15</v>
      </c>
      <c r="B9">
        <f t="shared" si="3"/>
        <v>15</v>
      </c>
      <c r="C9">
        <f t="shared" si="1"/>
        <v>900</v>
      </c>
      <c r="D9" s="1">
        <f t="shared" si="0"/>
        <v>450</v>
      </c>
      <c r="E9">
        <f t="shared" si="4"/>
        <v>60</v>
      </c>
    </row>
    <row r="10" spans="1:5" ht="13.5">
      <c r="A10">
        <f t="shared" si="2"/>
        <v>20</v>
      </c>
      <c r="B10">
        <f t="shared" si="3"/>
        <v>20</v>
      </c>
      <c r="C10">
        <f t="shared" si="1"/>
        <v>1200</v>
      </c>
      <c r="D10" s="1">
        <f t="shared" si="0"/>
        <v>600</v>
      </c>
      <c r="E10">
        <f t="shared" si="4"/>
        <v>60</v>
      </c>
    </row>
    <row r="11" spans="1:5" ht="13.5">
      <c r="A11">
        <f t="shared" si="2"/>
        <v>25</v>
      </c>
      <c r="B11">
        <f t="shared" si="3"/>
        <v>25</v>
      </c>
      <c r="C11">
        <f t="shared" si="1"/>
        <v>1500</v>
      </c>
      <c r="D11" s="1">
        <f t="shared" si="0"/>
        <v>750</v>
      </c>
      <c r="E11">
        <f t="shared" si="4"/>
        <v>60</v>
      </c>
    </row>
    <row r="12" spans="1:5" ht="13.5">
      <c r="A12">
        <f t="shared" si="2"/>
        <v>30</v>
      </c>
      <c r="B12">
        <f t="shared" si="3"/>
        <v>30</v>
      </c>
      <c r="C12">
        <f t="shared" si="1"/>
        <v>1800</v>
      </c>
      <c r="D12" s="1">
        <f t="shared" si="0"/>
        <v>900</v>
      </c>
      <c r="E12">
        <f t="shared" si="4"/>
        <v>60</v>
      </c>
    </row>
    <row r="13" spans="1:5" ht="13.5">
      <c r="A13">
        <f t="shared" si="2"/>
        <v>35</v>
      </c>
      <c r="B13">
        <f t="shared" si="3"/>
        <v>35</v>
      </c>
      <c r="C13">
        <f t="shared" si="1"/>
        <v>2100</v>
      </c>
      <c r="D13" s="1">
        <f t="shared" si="0"/>
        <v>1050</v>
      </c>
      <c r="E13">
        <f t="shared" si="4"/>
        <v>60</v>
      </c>
    </row>
    <row r="14" spans="1:5" ht="13.5">
      <c r="A14">
        <f t="shared" si="2"/>
        <v>40</v>
      </c>
      <c r="B14">
        <f t="shared" si="3"/>
        <v>40</v>
      </c>
      <c r="C14">
        <f t="shared" si="1"/>
        <v>2400</v>
      </c>
      <c r="D14" s="1">
        <f t="shared" si="0"/>
        <v>1200</v>
      </c>
      <c r="E14">
        <f t="shared" si="4"/>
        <v>60</v>
      </c>
    </row>
    <row r="15" spans="1:5" ht="13.5">
      <c r="A15">
        <f t="shared" si="2"/>
        <v>45</v>
      </c>
      <c r="B15">
        <f t="shared" si="3"/>
        <v>45</v>
      </c>
      <c r="C15">
        <f t="shared" si="1"/>
        <v>2700</v>
      </c>
      <c r="D15" s="1">
        <f t="shared" si="0"/>
        <v>1350</v>
      </c>
      <c r="E15">
        <f t="shared" si="4"/>
        <v>60</v>
      </c>
    </row>
    <row r="16" spans="1:5" ht="13.5">
      <c r="A16">
        <f t="shared" si="2"/>
        <v>50</v>
      </c>
      <c r="B16">
        <f t="shared" si="3"/>
        <v>50</v>
      </c>
      <c r="C16">
        <f t="shared" si="1"/>
        <v>3000</v>
      </c>
      <c r="D16" s="1">
        <f t="shared" si="0"/>
        <v>1500</v>
      </c>
      <c r="E16">
        <f t="shared" si="4"/>
        <v>60</v>
      </c>
    </row>
    <row r="17" spans="1:5" ht="13.5">
      <c r="A17">
        <f t="shared" si="2"/>
        <v>55</v>
      </c>
      <c r="B17">
        <f t="shared" si="3"/>
        <v>55</v>
      </c>
      <c r="C17">
        <f t="shared" si="1"/>
        <v>3300</v>
      </c>
      <c r="D17" s="1">
        <f t="shared" si="0"/>
        <v>1650</v>
      </c>
      <c r="E17">
        <f t="shared" si="4"/>
        <v>60</v>
      </c>
    </row>
    <row r="18" spans="1:5" ht="13.5">
      <c r="A18">
        <f t="shared" si="2"/>
        <v>60</v>
      </c>
      <c r="B18">
        <f t="shared" si="3"/>
        <v>60</v>
      </c>
      <c r="C18">
        <f t="shared" si="1"/>
        <v>3600</v>
      </c>
      <c r="D18" s="1">
        <f t="shared" si="0"/>
        <v>1800</v>
      </c>
      <c r="E18">
        <f t="shared" si="4"/>
        <v>60</v>
      </c>
    </row>
    <row r="19" spans="1:5" ht="13.5">
      <c r="A19">
        <f t="shared" si="2"/>
        <v>65</v>
      </c>
      <c r="B19">
        <f t="shared" si="3"/>
        <v>65</v>
      </c>
      <c r="C19">
        <f t="shared" si="1"/>
        <v>3900</v>
      </c>
      <c r="D19" s="1">
        <f t="shared" si="0"/>
        <v>1950</v>
      </c>
      <c r="E19">
        <f t="shared" si="4"/>
        <v>60</v>
      </c>
    </row>
    <row r="20" spans="1:5" ht="13.5">
      <c r="A20">
        <f t="shared" si="2"/>
        <v>70</v>
      </c>
      <c r="B20">
        <f t="shared" si="3"/>
        <v>70</v>
      </c>
      <c r="C20">
        <f t="shared" si="1"/>
        <v>4200</v>
      </c>
      <c r="D20" s="1">
        <f t="shared" si="0"/>
        <v>2100</v>
      </c>
      <c r="E20">
        <f t="shared" si="4"/>
        <v>60</v>
      </c>
    </row>
    <row r="21" spans="1:5" ht="13.5">
      <c r="A21">
        <f t="shared" si="2"/>
        <v>75</v>
      </c>
      <c r="B21">
        <f t="shared" si="3"/>
        <v>75</v>
      </c>
      <c r="C21">
        <f t="shared" si="1"/>
        <v>4500</v>
      </c>
      <c r="D21" s="1">
        <f t="shared" si="0"/>
        <v>2250</v>
      </c>
      <c r="E21">
        <f t="shared" si="4"/>
        <v>60</v>
      </c>
    </row>
    <row r="22" spans="1:5" ht="13.5">
      <c r="A22">
        <f t="shared" si="2"/>
        <v>80</v>
      </c>
      <c r="B22">
        <f t="shared" si="3"/>
        <v>80</v>
      </c>
      <c r="C22">
        <f t="shared" si="1"/>
        <v>4800</v>
      </c>
      <c r="D22" s="1">
        <f t="shared" si="0"/>
        <v>2400</v>
      </c>
      <c r="E22">
        <f t="shared" si="4"/>
        <v>60</v>
      </c>
    </row>
    <row r="23" spans="1:5" ht="13.5">
      <c r="A23">
        <f t="shared" si="2"/>
        <v>85</v>
      </c>
      <c r="B23">
        <f t="shared" si="3"/>
        <v>85</v>
      </c>
      <c r="C23">
        <f t="shared" si="1"/>
        <v>5100</v>
      </c>
      <c r="D23" s="1">
        <f t="shared" si="0"/>
        <v>2550</v>
      </c>
      <c r="E23">
        <f t="shared" si="4"/>
        <v>60</v>
      </c>
    </row>
    <row r="24" spans="1:5" ht="13.5">
      <c r="A24">
        <f t="shared" si="2"/>
        <v>90</v>
      </c>
      <c r="B24">
        <f t="shared" si="3"/>
        <v>90</v>
      </c>
      <c r="C24">
        <f t="shared" si="1"/>
        <v>5400</v>
      </c>
      <c r="D24" s="1">
        <f t="shared" si="0"/>
        <v>2700</v>
      </c>
      <c r="E24">
        <f t="shared" si="4"/>
        <v>60</v>
      </c>
    </row>
    <row r="25" spans="1:5" ht="13.5">
      <c r="A25">
        <f t="shared" si="2"/>
        <v>95</v>
      </c>
      <c r="B25">
        <f t="shared" si="3"/>
        <v>95</v>
      </c>
      <c r="C25">
        <f t="shared" si="1"/>
        <v>5700</v>
      </c>
      <c r="D25" s="1">
        <f t="shared" si="0"/>
        <v>2850</v>
      </c>
      <c r="E25">
        <f t="shared" si="4"/>
        <v>60</v>
      </c>
    </row>
    <row r="26" spans="1:5" ht="13.5">
      <c r="A26">
        <f t="shared" si="2"/>
        <v>100</v>
      </c>
      <c r="B26">
        <f t="shared" si="3"/>
        <v>100</v>
      </c>
      <c r="C26">
        <f t="shared" si="1"/>
        <v>6000</v>
      </c>
      <c r="D26" s="1">
        <f t="shared" si="0"/>
        <v>3000</v>
      </c>
      <c r="E26">
        <f t="shared" si="4"/>
        <v>60</v>
      </c>
    </row>
    <row r="27" spans="1:5" ht="13.5">
      <c r="A27">
        <f t="shared" si="2"/>
        <v>105</v>
      </c>
      <c r="B27">
        <f t="shared" si="3"/>
        <v>105</v>
      </c>
      <c r="C27">
        <f t="shared" si="1"/>
        <v>6300</v>
      </c>
      <c r="D27" s="1">
        <f t="shared" si="0"/>
        <v>3150</v>
      </c>
      <c r="E27">
        <f t="shared" si="4"/>
        <v>60</v>
      </c>
    </row>
    <row r="28" spans="1:5" ht="13.5">
      <c r="A28">
        <f t="shared" si="2"/>
        <v>110</v>
      </c>
      <c r="B28">
        <f t="shared" si="3"/>
        <v>110</v>
      </c>
      <c r="C28">
        <f t="shared" si="1"/>
        <v>6600</v>
      </c>
      <c r="D28" s="1">
        <f t="shared" si="0"/>
        <v>3300</v>
      </c>
      <c r="E28">
        <f t="shared" si="4"/>
        <v>60</v>
      </c>
    </row>
    <row r="29" spans="1:5" ht="13.5">
      <c r="A29">
        <f t="shared" si="2"/>
        <v>115</v>
      </c>
      <c r="B29">
        <f t="shared" si="3"/>
        <v>115</v>
      </c>
      <c r="C29">
        <f t="shared" si="1"/>
        <v>6900</v>
      </c>
      <c r="D29" s="1">
        <f t="shared" si="0"/>
        <v>3450</v>
      </c>
      <c r="E29">
        <f t="shared" si="4"/>
        <v>60</v>
      </c>
    </row>
    <row r="30" spans="1:5" ht="13.5">
      <c r="A30">
        <f t="shared" si="2"/>
        <v>120</v>
      </c>
      <c r="B30">
        <f t="shared" si="3"/>
        <v>120</v>
      </c>
      <c r="C30">
        <f t="shared" si="1"/>
        <v>7200</v>
      </c>
      <c r="D30" s="1">
        <f t="shared" si="0"/>
        <v>3600</v>
      </c>
      <c r="E30">
        <f t="shared" si="4"/>
        <v>60</v>
      </c>
    </row>
    <row r="31" spans="1:5" ht="13.5">
      <c r="A31">
        <f t="shared" si="2"/>
        <v>125</v>
      </c>
      <c r="B31">
        <f t="shared" si="3"/>
        <v>125</v>
      </c>
      <c r="C31">
        <f t="shared" si="1"/>
        <v>7500</v>
      </c>
      <c r="D31" s="1">
        <f t="shared" si="0"/>
        <v>3750</v>
      </c>
      <c r="E31">
        <f t="shared" si="4"/>
        <v>60</v>
      </c>
    </row>
    <row r="32" spans="1:5" ht="13.5">
      <c r="A32">
        <f t="shared" si="2"/>
        <v>130</v>
      </c>
      <c r="B32">
        <f t="shared" si="3"/>
        <v>130</v>
      </c>
      <c r="C32">
        <f t="shared" si="1"/>
        <v>7800</v>
      </c>
      <c r="D32" s="1">
        <f t="shared" si="0"/>
        <v>3900</v>
      </c>
      <c r="E32">
        <f t="shared" si="4"/>
        <v>60</v>
      </c>
    </row>
    <row r="33" spans="1:5" ht="13.5">
      <c r="A33">
        <f t="shared" si="2"/>
        <v>135</v>
      </c>
      <c r="B33">
        <f t="shared" si="3"/>
        <v>135</v>
      </c>
      <c r="C33">
        <f t="shared" si="1"/>
        <v>8100</v>
      </c>
      <c r="D33" s="1">
        <f t="shared" si="0"/>
        <v>4050</v>
      </c>
      <c r="E33">
        <f t="shared" si="4"/>
        <v>60</v>
      </c>
    </row>
    <row r="34" spans="1:5" ht="13.5">
      <c r="A34">
        <f t="shared" si="2"/>
        <v>140</v>
      </c>
      <c r="B34">
        <f t="shared" si="3"/>
        <v>140</v>
      </c>
      <c r="C34">
        <f t="shared" si="1"/>
        <v>8400</v>
      </c>
      <c r="D34" s="1">
        <f>B34*30</f>
        <v>4200</v>
      </c>
      <c r="E34">
        <f t="shared" si="4"/>
        <v>60</v>
      </c>
    </row>
    <row r="35" spans="1:4" ht="13.5">
      <c r="A35">
        <f t="shared" si="2"/>
        <v>145</v>
      </c>
      <c r="B35">
        <f t="shared" si="3"/>
        <v>145</v>
      </c>
      <c r="C35">
        <f t="shared" si="1"/>
        <v>8700</v>
      </c>
      <c r="D35" s="1"/>
    </row>
    <row r="36" spans="1:3" ht="13.5">
      <c r="A36">
        <f t="shared" si="2"/>
        <v>150</v>
      </c>
      <c r="B36">
        <f t="shared" si="3"/>
        <v>150</v>
      </c>
      <c r="C36">
        <f t="shared" si="1"/>
        <v>9000</v>
      </c>
    </row>
    <row r="37" spans="1:3" ht="13.5">
      <c r="A37">
        <f t="shared" si="2"/>
        <v>155</v>
      </c>
      <c r="B37">
        <f t="shared" si="3"/>
        <v>155</v>
      </c>
      <c r="C37">
        <f t="shared" si="1"/>
        <v>9300</v>
      </c>
    </row>
    <row r="38" spans="1:3" ht="13.5">
      <c r="A38">
        <f t="shared" si="2"/>
        <v>160</v>
      </c>
      <c r="B38">
        <f t="shared" si="3"/>
        <v>160</v>
      </c>
      <c r="C38">
        <f t="shared" si="1"/>
        <v>9600</v>
      </c>
    </row>
    <row r="39" spans="1:3" ht="13.5">
      <c r="A39">
        <f t="shared" si="2"/>
        <v>165</v>
      </c>
      <c r="B39">
        <f t="shared" si="3"/>
        <v>165</v>
      </c>
      <c r="C39">
        <f t="shared" si="1"/>
        <v>9900</v>
      </c>
    </row>
    <row r="40" spans="1:3" ht="13.5">
      <c r="A40">
        <f aca="true" t="shared" si="5" ref="A40:A56">$A$7+A39</f>
        <v>170</v>
      </c>
      <c r="B40">
        <f t="shared" si="3"/>
        <v>170</v>
      </c>
      <c r="C40">
        <f t="shared" si="1"/>
        <v>10200</v>
      </c>
    </row>
    <row r="41" spans="1:3" ht="13.5">
      <c r="A41">
        <f t="shared" si="5"/>
        <v>175</v>
      </c>
      <c r="B41">
        <f t="shared" si="3"/>
        <v>175</v>
      </c>
      <c r="C41">
        <f t="shared" si="1"/>
        <v>10500</v>
      </c>
    </row>
    <row r="42" spans="1:3" ht="13.5">
      <c r="A42">
        <f t="shared" si="5"/>
        <v>180</v>
      </c>
      <c r="B42">
        <f t="shared" si="3"/>
        <v>180</v>
      </c>
      <c r="C42">
        <f t="shared" si="1"/>
        <v>10800</v>
      </c>
    </row>
    <row r="43" spans="1:3" ht="13.5">
      <c r="A43">
        <f t="shared" si="5"/>
        <v>185</v>
      </c>
      <c r="B43">
        <f t="shared" si="3"/>
        <v>185</v>
      </c>
      <c r="C43">
        <f t="shared" si="1"/>
        <v>11100</v>
      </c>
    </row>
    <row r="44" spans="1:3" ht="13.5">
      <c r="A44">
        <f t="shared" si="5"/>
        <v>190</v>
      </c>
      <c r="B44">
        <f t="shared" si="3"/>
        <v>190</v>
      </c>
      <c r="C44">
        <f t="shared" si="1"/>
        <v>11400</v>
      </c>
    </row>
    <row r="45" spans="1:3" ht="13.5">
      <c r="A45">
        <f t="shared" si="5"/>
        <v>195</v>
      </c>
      <c r="B45">
        <f t="shared" si="3"/>
        <v>195</v>
      </c>
      <c r="C45">
        <f t="shared" si="1"/>
        <v>11700</v>
      </c>
    </row>
    <row r="46" spans="1:3" ht="13.5">
      <c r="A46">
        <f t="shared" si="5"/>
        <v>200</v>
      </c>
      <c r="B46">
        <f t="shared" si="3"/>
        <v>200</v>
      </c>
      <c r="C46">
        <f t="shared" si="1"/>
        <v>12000</v>
      </c>
    </row>
    <row r="47" spans="1:3" ht="13.5">
      <c r="A47">
        <f t="shared" si="5"/>
        <v>205</v>
      </c>
      <c r="B47">
        <f t="shared" si="3"/>
        <v>205</v>
      </c>
      <c r="C47">
        <f t="shared" si="1"/>
        <v>12300</v>
      </c>
    </row>
    <row r="48" spans="1:3" ht="13.5">
      <c r="A48">
        <f t="shared" si="5"/>
        <v>210</v>
      </c>
      <c r="B48">
        <f t="shared" si="3"/>
        <v>210</v>
      </c>
      <c r="C48">
        <f t="shared" si="1"/>
        <v>12600</v>
      </c>
    </row>
    <row r="49" spans="1:3" ht="13.5">
      <c r="A49">
        <f t="shared" si="5"/>
        <v>215</v>
      </c>
      <c r="B49">
        <f t="shared" si="3"/>
        <v>215</v>
      </c>
      <c r="C49">
        <f t="shared" si="1"/>
        <v>12900</v>
      </c>
    </row>
    <row r="50" spans="1:3" ht="13.5">
      <c r="A50">
        <f t="shared" si="5"/>
        <v>220</v>
      </c>
      <c r="B50">
        <f t="shared" si="3"/>
        <v>220</v>
      </c>
      <c r="C50">
        <f t="shared" si="1"/>
        <v>13200</v>
      </c>
    </row>
    <row r="51" spans="1:3" ht="13.5">
      <c r="A51">
        <f t="shared" si="5"/>
        <v>225</v>
      </c>
      <c r="B51">
        <f t="shared" si="3"/>
        <v>225</v>
      </c>
      <c r="C51">
        <f t="shared" si="1"/>
        <v>13500</v>
      </c>
    </row>
    <row r="52" spans="1:3" ht="13.5">
      <c r="A52">
        <f t="shared" si="5"/>
        <v>230</v>
      </c>
      <c r="B52">
        <f t="shared" si="3"/>
        <v>230</v>
      </c>
      <c r="C52">
        <f t="shared" si="1"/>
        <v>13800</v>
      </c>
    </row>
    <row r="53" spans="1:3" ht="13.5">
      <c r="A53">
        <f t="shared" si="5"/>
        <v>235</v>
      </c>
      <c r="B53">
        <f t="shared" si="3"/>
        <v>235</v>
      </c>
      <c r="C53">
        <f t="shared" si="1"/>
        <v>14100</v>
      </c>
    </row>
    <row r="54" spans="1:3" ht="13.5">
      <c r="A54">
        <f t="shared" si="5"/>
        <v>240</v>
      </c>
      <c r="B54">
        <f t="shared" si="3"/>
        <v>240</v>
      </c>
      <c r="C54">
        <f t="shared" si="1"/>
        <v>14400</v>
      </c>
    </row>
    <row r="55" spans="1:3" ht="13.5">
      <c r="A55">
        <f t="shared" si="5"/>
        <v>245</v>
      </c>
      <c r="B55">
        <f t="shared" si="3"/>
        <v>245</v>
      </c>
      <c r="C55">
        <f t="shared" si="1"/>
        <v>14700</v>
      </c>
    </row>
    <row r="56" spans="1:3" ht="13.5">
      <c r="A56">
        <f t="shared" si="5"/>
        <v>250</v>
      </c>
      <c r="B56">
        <f t="shared" si="3"/>
        <v>250</v>
      </c>
      <c r="C56">
        <f t="shared" si="1"/>
        <v>15000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xSplit="1" topLeftCell="B1" activePane="topRight" state="frozen"/>
      <selection pane="topLeft" activeCell="A1" sqref="A1"/>
      <selection pane="topRight" activeCell="E26" sqref="E26"/>
    </sheetView>
  </sheetViews>
  <sheetFormatPr defaultColWidth="9.00390625" defaultRowHeight="13.5"/>
  <cols>
    <col min="1" max="6" width="18.00390625" style="0" customWidth="1"/>
  </cols>
  <sheetData>
    <row r="1" spans="1:6" ht="13.5">
      <c r="A1" t="s">
        <v>8</v>
      </c>
      <c r="C1">
        <f>1/(20*10^6/4)</f>
        <v>2E-07</v>
      </c>
      <c r="D1" t="s">
        <v>11</v>
      </c>
      <c r="E1">
        <f>C1*1000</f>
        <v>0.00019999999999999998</v>
      </c>
      <c r="F1" t="s">
        <v>10</v>
      </c>
    </row>
    <row r="2" spans="1:3" ht="13.5">
      <c r="A2" t="s">
        <v>7</v>
      </c>
      <c r="C2">
        <v>4</v>
      </c>
    </row>
    <row r="3" spans="1:6" ht="13.5">
      <c r="A3" t="s">
        <v>9</v>
      </c>
      <c r="C3">
        <f>C1*C2</f>
        <v>8E-07</v>
      </c>
      <c r="D3" t="s">
        <v>11</v>
      </c>
      <c r="E3">
        <f>C3*1000</f>
        <v>0.0007999999999999999</v>
      </c>
      <c r="F3" t="s">
        <v>10</v>
      </c>
    </row>
    <row r="5" spans="1:6" ht="13.5">
      <c r="A5" t="s">
        <v>2</v>
      </c>
      <c r="B5" t="s">
        <v>6</v>
      </c>
      <c r="C5" t="s">
        <v>1</v>
      </c>
      <c r="D5" t="s">
        <v>0</v>
      </c>
      <c r="E5" t="s">
        <v>5</v>
      </c>
      <c r="F5" t="s">
        <v>12</v>
      </c>
    </row>
    <row r="6" spans="1:5" ht="13.5">
      <c r="A6" t="e">
        <f aca="true" t="shared" si="0" ref="A6:A12">MIN(INT(B6/$E$3),2^16)</f>
        <v>#DIV/0!</v>
      </c>
      <c r="B6" t="e">
        <f>1000/C6</f>
        <v>#DIV/0!</v>
      </c>
      <c r="C6">
        <f>D6/60</f>
        <v>0</v>
      </c>
      <c r="D6">
        <f aca="true" t="shared" si="1" ref="D6:D37">E6*2</f>
        <v>0</v>
      </c>
      <c r="E6" s="1">
        <v>0</v>
      </c>
    </row>
    <row r="7" spans="1:11" ht="13.5">
      <c r="A7">
        <f t="shared" si="0"/>
        <v>65536</v>
      </c>
      <c r="B7">
        <f aca="true" t="shared" si="2" ref="B7:B37">1000/C7</f>
        <v>200</v>
      </c>
      <c r="C7">
        <f>D7/60</f>
        <v>5</v>
      </c>
      <c r="D7">
        <f t="shared" si="1"/>
        <v>300</v>
      </c>
      <c r="E7" s="1">
        <v>150</v>
      </c>
      <c r="F7" t="e">
        <f aca="true" t="shared" si="3" ref="F7:F36">ABS((D7-D6)/(A7-A6))*(D7/E7)</f>
        <v>#DIV/0!</v>
      </c>
      <c r="H7" t="e">
        <f aca="true" t="shared" si="4" ref="H7:H37">ABS((E7-E6)/(A7-A6))</f>
        <v>#DIV/0!</v>
      </c>
      <c r="I7">
        <v>7</v>
      </c>
      <c r="J7" t="e">
        <f aca="true" t="shared" si="5" ref="J7:J37">H7*2^I7</f>
        <v>#DIV/0!</v>
      </c>
      <c r="K7" t="e">
        <f aca="true" t="shared" si="6" ref="K7:K37">ROUND(J7,0)</f>
        <v>#DIV/0!</v>
      </c>
    </row>
    <row r="8" spans="1:11" ht="13.5">
      <c r="A8">
        <f t="shared" si="0"/>
        <v>65536</v>
      </c>
      <c r="B8">
        <f t="shared" si="2"/>
        <v>100</v>
      </c>
      <c r="C8">
        <f aca="true" t="shared" si="7" ref="C8:C37">D8/60</f>
        <v>10</v>
      </c>
      <c r="D8">
        <f t="shared" si="1"/>
        <v>600</v>
      </c>
      <c r="E8" s="1">
        <f>$E$7+E7</f>
        <v>300</v>
      </c>
      <c r="F8" t="e">
        <f t="shared" si="3"/>
        <v>#DIV/0!</v>
      </c>
      <c r="H8" t="e">
        <f t="shared" si="4"/>
        <v>#DIV/0!</v>
      </c>
      <c r="I8">
        <v>7</v>
      </c>
      <c r="J8" t="e">
        <f t="shared" si="5"/>
        <v>#DIV/0!</v>
      </c>
      <c r="K8" t="e">
        <f t="shared" si="6"/>
        <v>#DIV/0!</v>
      </c>
    </row>
    <row r="9" spans="1:11" ht="13.5">
      <c r="A9">
        <f t="shared" si="0"/>
        <v>65536</v>
      </c>
      <c r="B9">
        <f t="shared" si="2"/>
        <v>66.66666666666667</v>
      </c>
      <c r="C9">
        <f t="shared" si="7"/>
        <v>15</v>
      </c>
      <c r="D9">
        <f t="shared" si="1"/>
        <v>900</v>
      </c>
      <c r="E9" s="1">
        <f aca="true" t="shared" si="8" ref="E9:E38">$E$7+E8</f>
        <v>450</v>
      </c>
      <c r="F9" t="e">
        <f t="shared" si="3"/>
        <v>#DIV/0!</v>
      </c>
      <c r="H9" t="e">
        <f t="shared" si="4"/>
        <v>#DIV/0!</v>
      </c>
      <c r="I9">
        <v>7</v>
      </c>
      <c r="J9" t="e">
        <f t="shared" si="5"/>
        <v>#DIV/0!</v>
      </c>
      <c r="K9" t="e">
        <f t="shared" si="6"/>
        <v>#DIV/0!</v>
      </c>
    </row>
    <row r="10" spans="1:5" ht="13.5">
      <c r="A10">
        <v>65536</v>
      </c>
      <c r="B10">
        <f>1000/C10</f>
        <v>52.44755244755245</v>
      </c>
      <c r="C10">
        <f>D10/60</f>
        <v>19.066666666666666</v>
      </c>
      <c r="D10">
        <f>E10*2</f>
        <v>1144</v>
      </c>
      <c r="E10" s="1">
        <f>INT(A11*E11/A10)</f>
        <v>572</v>
      </c>
    </row>
    <row r="11" spans="1:14" ht="13.5">
      <c r="A11">
        <f t="shared" si="0"/>
        <v>62500</v>
      </c>
      <c r="B11">
        <f t="shared" si="2"/>
        <v>50</v>
      </c>
      <c r="C11">
        <f t="shared" si="7"/>
        <v>20</v>
      </c>
      <c r="D11">
        <f t="shared" si="1"/>
        <v>1200</v>
      </c>
      <c r="E11" s="1">
        <f>$E$7+E9</f>
        <v>600</v>
      </c>
      <c r="F11">
        <f t="shared" si="3"/>
        <v>0.03689064558629776</v>
      </c>
      <c r="H11">
        <f t="shared" si="4"/>
        <v>0.00922266139657444</v>
      </c>
      <c r="I11">
        <v>7</v>
      </c>
      <c r="J11">
        <f t="shared" si="5"/>
        <v>1.1805006587615283</v>
      </c>
      <c r="K11">
        <f t="shared" si="6"/>
        <v>1</v>
      </c>
      <c r="M11">
        <f aca="true" t="shared" si="9" ref="M11:M37">INT(MIN((A10-A11)*K11,2^16-1)/2^I11)+E10</f>
        <v>595</v>
      </c>
      <c r="N11">
        <f aca="true" t="shared" si="10" ref="N11:N37">E11-M11</f>
        <v>5</v>
      </c>
    </row>
    <row r="12" spans="1:14" ht="13.5">
      <c r="A12">
        <f t="shared" si="0"/>
        <v>50000</v>
      </c>
      <c r="B12">
        <f t="shared" si="2"/>
        <v>40</v>
      </c>
      <c r="C12">
        <f t="shared" si="7"/>
        <v>25</v>
      </c>
      <c r="D12">
        <f t="shared" si="1"/>
        <v>1500</v>
      </c>
      <c r="E12" s="1">
        <f t="shared" si="8"/>
        <v>750</v>
      </c>
      <c r="F12">
        <f t="shared" si="3"/>
        <v>0.048</v>
      </c>
      <c r="H12">
        <f t="shared" si="4"/>
        <v>0.012</v>
      </c>
      <c r="I12">
        <v>8</v>
      </c>
      <c r="J12">
        <f t="shared" si="5"/>
        <v>3.072</v>
      </c>
      <c r="K12">
        <f t="shared" si="6"/>
        <v>3</v>
      </c>
      <c r="M12">
        <f t="shared" si="9"/>
        <v>746</v>
      </c>
      <c r="N12">
        <f t="shared" si="10"/>
        <v>4</v>
      </c>
    </row>
    <row r="13" spans="1:14" ht="13.5">
      <c r="A13">
        <f aca="true" t="shared" si="11" ref="A13:A18">MIN(INT(B13/$E$3),2^16)</f>
        <v>45454</v>
      </c>
      <c r="B13">
        <f>1000/C13</f>
        <v>36.36363636363637</v>
      </c>
      <c r="C13">
        <f>D13/60</f>
        <v>27.5</v>
      </c>
      <c r="D13">
        <f>E13*2</f>
        <v>1650</v>
      </c>
      <c r="E13" s="1">
        <v>825</v>
      </c>
      <c r="F13">
        <f aca="true" t="shared" si="12" ref="F13:F18">ABS((D13-D12)/(A13-A12))*(D13/E13)</f>
        <v>0.06599208095028597</v>
      </c>
      <c r="H13">
        <f aca="true" t="shared" si="13" ref="H13:H18">ABS((E13-E12)/(A13-A12))</f>
        <v>0.016498020237571492</v>
      </c>
      <c r="I13">
        <v>9</v>
      </c>
      <c r="J13">
        <f>H13*2^I13</f>
        <v>8.446986361636604</v>
      </c>
      <c r="K13">
        <f t="shared" si="6"/>
        <v>8</v>
      </c>
      <c r="M13">
        <f aca="true" t="shared" si="14" ref="M13:M18">INT(MIN((A12-A13)*K13,2^16-1)/2^I13)+E12</f>
        <v>821</v>
      </c>
      <c r="N13">
        <f>E13-M13</f>
        <v>4</v>
      </c>
    </row>
    <row r="14" spans="1:14" ht="13.5">
      <c r="A14">
        <f t="shared" si="11"/>
        <v>41666</v>
      </c>
      <c r="B14">
        <f>1000/C14</f>
        <v>33.333333333333336</v>
      </c>
      <c r="C14">
        <f>D14/60</f>
        <v>30</v>
      </c>
      <c r="D14">
        <f>E14*2</f>
        <v>1800</v>
      </c>
      <c r="E14" s="1">
        <f>$E$7+E12</f>
        <v>900</v>
      </c>
      <c r="F14">
        <f t="shared" si="12"/>
        <v>0.0791974656810982</v>
      </c>
      <c r="H14">
        <f t="shared" si="13"/>
        <v>0.01979936642027455</v>
      </c>
      <c r="I14">
        <v>8</v>
      </c>
      <c r="J14">
        <f>H14*2^I14</f>
        <v>5.068637803590285</v>
      </c>
      <c r="K14">
        <f t="shared" si="6"/>
        <v>5</v>
      </c>
      <c r="M14">
        <f t="shared" si="14"/>
        <v>898</v>
      </c>
      <c r="N14">
        <f>E14-M14</f>
        <v>2</v>
      </c>
    </row>
    <row r="15" spans="1:14" ht="13.5">
      <c r="A15">
        <f t="shared" si="11"/>
        <v>38461</v>
      </c>
      <c r="B15">
        <f>1000/C15</f>
        <v>30.76923076923077</v>
      </c>
      <c r="C15">
        <f>D15/60</f>
        <v>32.5</v>
      </c>
      <c r="D15">
        <f>E15*2</f>
        <v>1950</v>
      </c>
      <c r="E15" s="1">
        <v>975</v>
      </c>
      <c r="F15">
        <f t="shared" si="12"/>
        <v>0.093603744149766</v>
      </c>
      <c r="H15">
        <f t="shared" si="13"/>
        <v>0.0234009360374415</v>
      </c>
      <c r="I15">
        <v>7</v>
      </c>
      <c r="J15">
        <f>H15*2^I15</f>
        <v>2.995319812792512</v>
      </c>
      <c r="K15">
        <f t="shared" si="6"/>
        <v>3</v>
      </c>
      <c r="M15">
        <f t="shared" si="14"/>
        <v>975</v>
      </c>
      <c r="N15">
        <f>E15-M15</f>
        <v>0</v>
      </c>
    </row>
    <row r="16" spans="1:14" ht="13.5">
      <c r="A16">
        <f t="shared" si="11"/>
        <v>35714</v>
      </c>
      <c r="B16">
        <f>1000/C16</f>
        <v>28.571428571428573</v>
      </c>
      <c r="C16">
        <f>D16/60</f>
        <v>35</v>
      </c>
      <c r="D16">
        <f>E16*2</f>
        <v>2100</v>
      </c>
      <c r="E16" s="1">
        <f>$E$7+E14</f>
        <v>1050</v>
      </c>
      <c r="F16">
        <f t="shared" si="12"/>
        <v>0.10921004732435384</v>
      </c>
      <c r="H16">
        <f t="shared" si="13"/>
        <v>0.02730251183108846</v>
      </c>
      <c r="I16">
        <v>8</v>
      </c>
      <c r="J16">
        <f>H16*2^I16</f>
        <v>6.989443028758646</v>
      </c>
      <c r="K16">
        <f t="shared" si="6"/>
        <v>7</v>
      </c>
      <c r="M16">
        <f t="shared" si="14"/>
        <v>1050</v>
      </c>
      <c r="N16">
        <f>E16-M16</f>
        <v>0</v>
      </c>
    </row>
    <row r="17" spans="1:14" ht="13.5">
      <c r="A17">
        <f t="shared" si="11"/>
        <v>33333</v>
      </c>
      <c r="B17">
        <f>1000/C17</f>
        <v>26.666666666666668</v>
      </c>
      <c r="C17">
        <f>D17/60</f>
        <v>37.5</v>
      </c>
      <c r="D17">
        <f>E17*2</f>
        <v>2250</v>
      </c>
      <c r="E17" s="1">
        <v>1125</v>
      </c>
      <c r="F17">
        <f t="shared" si="12"/>
        <v>0.12599748005039899</v>
      </c>
      <c r="H17">
        <f t="shared" si="13"/>
        <v>0.031499370012599746</v>
      </c>
      <c r="I17">
        <v>7</v>
      </c>
      <c r="J17">
        <f>H17*2^I17</f>
        <v>4.0319193616127675</v>
      </c>
      <c r="K17">
        <f t="shared" si="6"/>
        <v>4</v>
      </c>
      <c r="M17">
        <f t="shared" si="14"/>
        <v>1124</v>
      </c>
      <c r="N17">
        <f>E17-M17</f>
        <v>1</v>
      </c>
    </row>
    <row r="18" spans="1:14" ht="13.5">
      <c r="A18">
        <f t="shared" si="11"/>
        <v>31250</v>
      </c>
      <c r="B18">
        <f t="shared" si="2"/>
        <v>25</v>
      </c>
      <c r="C18">
        <f t="shared" si="7"/>
        <v>40</v>
      </c>
      <c r="D18">
        <f t="shared" si="1"/>
        <v>2400</v>
      </c>
      <c r="E18" s="1">
        <f>$E$7+E16</f>
        <v>1200</v>
      </c>
      <c r="F18">
        <f t="shared" si="12"/>
        <v>0.14402304368698993</v>
      </c>
      <c r="H18">
        <f t="shared" si="13"/>
        <v>0.03600576092174748</v>
      </c>
      <c r="I18">
        <v>8</v>
      </c>
      <c r="J18">
        <f t="shared" si="5"/>
        <v>9.217474795967355</v>
      </c>
      <c r="K18">
        <f t="shared" si="6"/>
        <v>9</v>
      </c>
      <c r="M18">
        <f t="shared" si="14"/>
        <v>1198</v>
      </c>
      <c r="N18">
        <f t="shared" si="10"/>
        <v>2</v>
      </c>
    </row>
    <row r="19" spans="1:14" ht="13.5">
      <c r="A19">
        <f aca="true" t="shared" si="15" ref="A19:A38">MIN(INT(B19/$E$3),2^16)</f>
        <v>27777</v>
      </c>
      <c r="B19">
        <f t="shared" si="2"/>
        <v>22.22222222222222</v>
      </c>
      <c r="C19">
        <f t="shared" si="7"/>
        <v>45</v>
      </c>
      <c r="D19">
        <f t="shared" si="1"/>
        <v>2700</v>
      </c>
      <c r="E19" s="1">
        <f t="shared" si="8"/>
        <v>1350</v>
      </c>
      <c r="F19">
        <f t="shared" si="3"/>
        <v>0.17276130146847107</v>
      </c>
      <c r="H19">
        <f t="shared" si="4"/>
        <v>0.04319032536711777</v>
      </c>
      <c r="I19">
        <v>8</v>
      </c>
      <c r="J19">
        <f t="shared" si="5"/>
        <v>11.056723293982149</v>
      </c>
      <c r="K19">
        <f t="shared" si="6"/>
        <v>11</v>
      </c>
      <c r="M19">
        <f t="shared" si="9"/>
        <v>1349</v>
      </c>
      <c r="N19">
        <f t="shared" si="10"/>
        <v>1</v>
      </c>
    </row>
    <row r="20" spans="1:14" ht="13.5">
      <c r="A20">
        <f t="shared" si="15"/>
        <v>25000</v>
      </c>
      <c r="B20">
        <f t="shared" si="2"/>
        <v>20</v>
      </c>
      <c r="C20">
        <f t="shared" si="7"/>
        <v>50</v>
      </c>
      <c r="D20">
        <f t="shared" si="1"/>
        <v>3000</v>
      </c>
      <c r="E20" s="1">
        <f t="shared" si="8"/>
        <v>1500</v>
      </c>
      <c r="F20">
        <f t="shared" si="3"/>
        <v>0.21606049693914295</v>
      </c>
      <c r="H20">
        <f t="shared" si="4"/>
        <v>0.05401512423478574</v>
      </c>
      <c r="I20">
        <v>7</v>
      </c>
      <c r="J20">
        <f t="shared" si="5"/>
        <v>6.913935902052574</v>
      </c>
      <c r="K20">
        <f t="shared" si="6"/>
        <v>7</v>
      </c>
      <c r="M20">
        <f t="shared" si="9"/>
        <v>1501</v>
      </c>
      <c r="N20">
        <f t="shared" si="10"/>
        <v>-1</v>
      </c>
    </row>
    <row r="21" spans="1:14" ht="13.5">
      <c r="A21">
        <f t="shared" si="15"/>
        <v>22727</v>
      </c>
      <c r="B21">
        <f t="shared" si="2"/>
        <v>18.181818181818183</v>
      </c>
      <c r="C21">
        <f t="shared" si="7"/>
        <v>55</v>
      </c>
      <c r="D21">
        <f t="shared" si="1"/>
        <v>3300</v>
      </c>
      <c r="E21" s="1">
        <f t="shared" si="8"/>
        <v>1650</v>
      </c>
      <c r="F21">
        <f t="shared" si="3"/>
        <v>0.2639683238011439</v>
      </c>
      <c r="H21">
        <f t="shared" si="4"/>
        <v>0.06599208095028597</v>
      </c>
      <c r="I21">
        <v>8</v>
      </c>
      <c r="J21">
        <f t="shared" si="5"/>
        <v>16.893972723273208</v>
      </c>
      <c r="K21">
        <f t="shared" si="6"/>
        <v>17</v>
      </c>
      <c r="M21">
        <f t="shared" si="9"/>
        <v>1650</v>
      </c>
      <c r="N21">
        <f t="shared" si="10"/>
        <v>0</v>
      </c>
    </row>
    <row r="22" spans="1:14" ht="13.5">
      <c r="A22">
        <f t="shared" si="15"/>
        <v>20833</v>
      </c>
      <c r="B22">
        <f t="shared" si="2"/>
        <v>16.666666666666668</v>
      </c>
      <c r="C22">
        <f t="shared" si="7"/>
        <v>60</v>
      </c>
      <c r="D22">
        <f t="shared" si="1"/>
        <v>3600</v>
      </c>
      <c r="E22" s="1">
        <f t="shared" si="8"/>
        <v>1800</v>
      </c>
      <c r="F22">
        <f t="shared" si="3"/>
        <v>0.3167898627243928</v>
      </c>
      <c r="H22">
        <f t="shared" si="4"/>
        <v>0.0791974656810982</v>
      </c>
      <c r="I22">
        <v>6</v>
      </c>
      <c r="J22">
        <f t="shared" si="5"/>
        <v>5.068637803590285</v>
      </c>
      <c r="K22">
        <f t="shared" si="6"/>
        <v>5</v>
      </c>
      <c r="M22">
        <f t="shared" si="9"/>
        <v>1797</v>
      </c>
      <c r="N22">
        <f t="shared" si="10"/>
        <v>3</v>
      </c>
    </row>
    <row r="23" spans="1:14" ht="13.5">
      <c r="A23">
        <f t="shared" si="15"/>
        <v>19230</v>
      </c>
      <c r="B23">
        <f t="shared" si="2"/>
        <v>15.384615384615385</v>
      </c>
      <c r="C23">
        <f t="shared" si="7"/>
        <v>65</v>
      </c>
      <c r="D23">
        <f t="shared" si="1"/>
        <v>3900</v>
      </c>
      <c r="E23" s="1">
        <f t="shared" si="8"/>
        <v>1950</v>
      </c>
      <c r="F23">
        <f t="shared" si="3"/>
        <v>0.37429819089207733</v>
      </c>
      <c r="H23">
        <f t="shared" si="4"/>
        <v>0.09357454772301933</v>
      </c>
      <c r="I23">
        <v>5</v>
      </c>
      <c r="J23">
        <f t="shared" si="5"/>
        <v>2.9943855271366187</v>
      </c>
      <c r="K23">
        <f t="shared" si="6"/>
        <v>3</v>
      </c>
      <c r="M23">
        <f t="shared" si="9"/>
        <v>1950</v>
      </c>
      <c r="N23">
        <f t="shared" si="10"/>
        <v>0</v>
      </c>
    </row>
    <row r="24" spans="1:14" ht="13.5">
      <c r="A24">
        <f t="shared" si="15"/>
        <v>17857</v>
      </c>
      <c r="B24">
        <f t="shared" si="2"/>
        <v>14.285714285714286</v>
      </c>
      <c r="C24">
        <f t="shared" si="7"/>
        <v>70</v>
      </c>
      <c r="D24">
        <f t="shared" si="1"/>
        <v>4200</v>
      </c>
      <c r="E24" s="1">
        <f t="shared" si="8"/>
        <v>2100</v>
      </c>
      <c r="F24">
        <f t="shared" si="3"/>
        <v>0.43699927166788055</v>
      </c>
      <c r="H24">
        <f t="shared" si="4"/>
        <v>0.10924981791697014</v>
      </c>
      <c r="I24">
        <v>6</v>
      </c>
      <c r="J24">
        <f t="shared" si="5"/>
        <v>6.991988346686089</v>
      </c>
      <c r="K24">
        <f t="shared" si="6"/>
        <v>7</v>
      </c>
      <c r="M24">
        <f t="shared" si="9"/>
        <v>2100</v>
      </c>
      <c r="N24">
        <f t="shared" si="10"/>
        <v>0</v>
      </c>
    </row>
    <row r="25" spans="1:14" ht="13.5">
      <c r="A25">
        <f t="shared" si="15"/>
        <v>16666</v>
      </c>
      <c r="B25">
        <f t="shared" si="2"/>
        <v>13.333333333333334</v>
      </c>
      <c r="C25">
        <f t="shared" si="7"/>
        <v>75</v>
      </c>
      <c r="D25">
        <f t="shared" si="1"/>
        <v>4500</v>
      </c>
      <c r="E25" s="1">
        <f t="shared" si="8"/>
        <v>2250</v>
      </c>
      <c r="F25">
        <f t="shared" si="3"/>
        <v>0.5037783375314862</v>
      </c>
      <c r="H25">
        <f t="shared" si="4"/>
        <v>0.12594458438287154</v>
      </c>
      <c r="I25">
        <v>3</v>
      </c>
      <c r="J25">
        <f t="shared" si="5"/>
        <v>1.0075566750629723</v>
      </c>
      <c r="K25">
        <f t="shared" si="6"/>
        <v>1</v>
      </c>
      <c r="M25">
        <f t="shared" si="9"/>
        <v>2248</v>
      </c>
      <c r="N25">
        <f t="shared" si="10"/>
        <v>2</v>
      </c>
    </row>
    <row r="26" spans="1:14" ht="13.5">
      <c r="A26">
        <f t="shared" si="15"/>
        <v>15625</v>
      </c>
      <c r="B26">
        <f t="shared" si="2"/>
        <v>12.5</v>
      </c>
      <c r="C26">
        <f t="shared" si="7"/>
        <v>80</v>
      </c>
      <c r="D26">
        <f t="shared" si="1"/>
        <v>4800</v>
      </c>
      <c r="E26" s="1">
        <f t="shared" si="8"/>
        <v>2400</v>
      </c>
      <c r="F26">
        <f t="shared" si="3"/>
        <v>0.5763688760806917</v>
      </c>
      <c r="H26">
        <f t="shared" si="4"/>
        <v>0.1440922190201729</v>
      </c>
      <c r="I26">
        <v>7</v>
      </c>
      <c r="J26">
        <f t="shared" si="5"/>
        <v>18.443804034582133</v>
      </c>
      <c r="K26">
        <f t="shared" si="6"/>
        <v>18</v>
      </c>
      <c r="M26">
        <f t="shared" si="9"/>
        <v>2396</v>
      </c>
      <c r="N26">
        <f t="shared" si="10"/>
        <v>4</v>
      </c>
    </row>
    <row r="27" spans="1:14" ht="13.5">
      <c r="A27">
        <f t="shared" si="15"/>
        <v>14705</v>
      </c>
      <c r="B27">
        <f t="shared" si="2"/>
        <v>11.764705882352942</v>
      </c>
      <c r="C27">
        <f t="shared" si="7"/>
        <v>85</v>
      </c>
      <c r="D27">
        <f t="shared" si="1"/>
        <v>5100</v>
      </c>
      <c r="E27" s="1">
        <f t="shared" si="8"/>
        <v>2550</v>
      </c>
      <c r="F27">
        <f t="shared" si="3"/>
        <v>0.6521739130434783</v>
      </c>
      <c r="H27">
        <f t="shared" si="4"/>
        <v>0.16304347826086957</v>
      </c>
      <c r="I27">
        <v>7</v>
      </c>
      <c r="J27">
        <f t="shared" si="5"/>
        <v>20.869565217391305</v>
      </c>
      <c r="K27">
        <f t="shared" si="6"/>
        <v>21</v>
      </c>
      <c r="M27">
        <f t="shared" si="9"/>
        <v>2550</v>
      </c>
      <c r="N27">
        <f t="shared" si="10"/>
        <v>0</v>
      </c>
    </row>
    <row r="28" spans="1:14" ht="13.5">
      <c r="A28">
        <f t="shared" si="15"/>
        <v>13888</v>
      </c>
      <c r="B28">
        <f t="shared" si="2"/>
        <v>11.11111111111111</v>
      </c>
      <c r="C28">
        <f t="shared" si="7"/>
        <v>90</v>
      </c>
      <c r="D28">
        <f t="shared" si="1"/>
        <v>5400</v>
      </c>
      <c r="E28" s="1">
        <f t="shared" si="8"/>
        <v>2700</v>
      </c>
      <c r="F28">
        <f t="shared" si="3"/>
        <v>0.7343941248470012</v>
      </c>
      <c r="H28">
        <f t="shared" si="4"/>
        <v>0.1835985312117503</v>
      </c>
      <c r="I28">
        <v>8</v>
      </c>
      <c r="J28">
        <f t="shared" si="5"/>
        <v>47.001223990208075</v>
      </c>
      <c r="K28">
        <f t="shared" si="6"/>
        <v>47</v>
      </c>
      <c r="M28">
        <f t="shared" si="9"/>
        <v>2699</v>
      </c>
      <c r="N28">
        <f t="shared" si="10"/>
        <v>1</v>
      </c>
    </row>
    <row r="29" spans="1:14" ht="13.5">
      <c r="A29">
        <f t="shared" si="15"/>
        <v>13157</v>
      </c>
      <c r="B29">
        <f t="shared" si="2"/>
        <v>10.526315789473685</v>
      </c>
      <c r="C29">
        <f t="shared" si="7"/>
        <v>95</v>
      </c>
      <c r="D29">
        <f t="shared" si="1"/>
        <v>5700</v>
      </c>
      <c r="E29" s="1">
        <f t="shared" si="8"/>
        <v>2850</v>
      </c>
      <c r="F29">
        <f t="shared" si="3"/>
        <v>0.8207934336525308</v>
      </c>
      <c r="H29">
        <f t="shared" si="4"/>
        <v>0.2051983584131327</v>
      </c>
      <c r="I29">
        <v>6</v>
      </c>
      <c r="J29">
        <f t="shared" si="5"/>
        <v>13.132694938440492</v>
      </c>
      <c r="K29">
        <f t="shared" si="6"/>
        <v>13</v>
      </c>
      <c r="M29">
        <f t="shared" si="9"/>
        <v>2848</v>
      </c>
      <c r="N29">
        <f t="shared" si="10"/>
        <v>2</v>
      </c>
    </row>
    <row r="30" spans="1:14" ht="13.5">
      <c r="A30">
        <f t="shared" si="15"/>
        <v>12500</v>
      </c>
      <c r="B30">
        <f t="shared" si="2"/>
        <v>10</v>
      </c>
      <c r="C30">
        <f t="shared" si="7"/>
        <v>100</v>
      </c>
      <c r="D30">
        <f t="shared" si="1"/>
        <v>6000</v>
      </c>
      <c r="E30" s="1">
        <f t="shared" si="8"/>
        <v>3000</v>
      </c>
      <c r="F30">
        <f t="shared" si="3"/>
        <v>0.91324200913242</v>
      </c>
      <c r="H30">
        <f t="shared" si="4"/>
        <v>0.228310502283105</v>
      </c>
      <c r="I30">
        <v>7</v>
      </c>
      <c r="J30">
        <f t="shared" si="5"/>
        <v>29.22374429223744</v>
      </c>
      <c r="K30">
        <f t="shared" si="6"/>
        <v>29</v>
      </c>
      <c r="M30">
        <f t="shared" si="9"/>
        <v>2998</v>
      </c>
      <c r="N30">
        <f t="shared" si="10"/>
        <v>2</v>
      </c>
    </row>
    <row r="31" spans="1:14" ht="13.5">
      <c r="A31">
        <f t="shared" si="15"/>
        <v>11904</v>
      </c>
      <c r="B31">
        <f t="shared" si="2"/>
        <v>9.523809523809524</v>
      </c>
      <c r="C31">
        <f t="shared" si="7"/>
        <v>105</v>
      </c>
      <c r="D31">
        <f t="shared" si="1"/>
        <v>6300</v>
      </c>
      <c r="E31" s="1">
        <f t="shared" si="8"/>
        <v>3150</v>
      </c>
      <c r="F31">
        <f t="shared" si="3"/>
        <v>1.0067114093959733</v>
      </c>
      <c r="H31">
        <f t="shared" si="4"/>
        <v>0.2516778523489933</v>
      </c>
      <c r="I31">
        <v>2</v>
      </c>
      <c r="J31">
        <f t="shared" si="5"/>
        <v>1.0067114093959733</v>
      </c>
      <c r="K31">
        <f t="shared" si="6"/>
        <v>1</v>
      </c>
      <c r="M31">
        <f t="shared" si="9"/>
        <v>3149</v>
      </c>
      <c r="N31">
        <f t="shared" si="10"/>
        <v>1</v>
      </c>
    </row>
    <row r="32" spans="1:14" ht="13.5">
      <c r="A32">
        <f t="shared" si="15"/>
        <v>11363</v>
      </c>
      <c r="B32">
        <f t="shared" si="2"/>
        <v>9.090909090909092</v>
      </c>
      <c r="C32">
        <f t="shared" si="7"/>
        <v>110</v>
      </c>
      <c r="D32">
        <f t="shared" si="1"/>
        <v>6600</v>
      </c>
      <c r="E32" s="1">
        <f t="shared" si="8"/>
        <v>3300</v>
      </c>
      <c r="F32">
        <f t="shared" si="3"/>
        <v>1.1090573012939002</v>
      </c>
      <c r="H32">
        <f t="shared" si="4"/>
        <v>0.27726432532347506</v>
      </c>
      <c r="I32">
        <v>7</v>
      </c>
      <c r="J32">
        <f t="shared" si="5"/>
        <v>35.48983364140481</v>
      </c>
      <c r="K32">
        <f t="shared" si="6"/>
        <v>35</v>
      </c>
      <c r="M32">
        <f t="shared" si="9"/>
        <v>3297</v>
      </c>
      <c r="N32">
        <f t="shared" si="10"/>
        <v>3</v>
      </c>
    </row>
    <row r="33" spans="1:14" ht="13.5">
      <c r="A33">
        <f t="shared" si="15"/>
        <v>10869</v>
      </c>
      <c r="B33">
        <f t="shared" si="2"/>
        <v>8.695652173913043</v>
      </c>
      <c r="C33">
        <f t="shared" si="7"/>
        <v>115</v>
      </c>
      <c r="D33">
        <f t="shared" si="1"/>
        <v>6900</v>
      </c>
      <c r="E33" s="1">
        <f t="shared" si="8"/>
        <v>3450</v>
      </c>
      <c r="F33">
        <f t="shared" si="3"/>
        <v>1.214574898785425</v>
      </c>
      <c r="H33">
        <f t="shared" si="4"/>
        <v>0.30364372469635625</v>
      </c>
      <c r="I33">
        <v>7</v>
      </c>
      <c r="J33">
        <f t="shared" si="5"/>
        <v>38.8663967611336</v>
      </c>
      <c r="K33">
        <f t="shared" si="6"/>
        <v>39</v>
      </c>
      <c r="M33">
        <f t="shared" si="9"/>
        <v>3450</v>
      </c>
      <c r="N33">
        <f t="shared" si="10"/>
        <v>0</v>
      </c>
    </row>
    <row r="34" spans="1:14" ht="13.5">
      <c r="A34">
        <f t="shared" si="15"/>
        <v>10416</v>
      </c>
      <c r="B34">
        <f t="shared" si="2"/>
        <v>8.333333333333334</v>
      </c>
      <c r="C34">
        <f t="shared" si="7"/>
        <v>120</v>
      </c>
      <c r="D34">
        <f t="shared" si="1"/>
        <v>7200</v>
      </c>
      <c r="E34" s="1">
        <f t="shared" si="8"/>
        <v>3600</v>
      </c>
      <c r="F34">
        <f t="shared" si="3"/>
        <v>1.3245033112582782</v>
      </c>
      <c r="H34">
        <f t="shared" si="4"/>
        <v>0.33112582781456956</v>
      </c>
      <c r="I34">
        <v>6</v>
      </c>
      <c r="J34">
        <f t="shared" si="5"/>
        <v>21.192052980132452</v>
      </c>
      <c r="K34">
        <f t="shared" si="6"/>
        <v>21</v>
      </c>
      <c r="M34">
        <f t="shared" si="9"/>
        <v>3598</v>
      </c>
      <c r="N34">
        <f t="shared" si="10"/>
        <v>2</v>
      </c>
    </row>
    <row r="35" spans="1:14" ht="13.5">
      <c r="A35">
        <f t="shared" si="15"/>
        <v>10000</v>
      </c>
      <c r="B35">
        <f t="shared" si="2"/>
        <v>8</v>
      </c>
      <c r="C35">
        <f t="shared" si="7"/>
        <v>125</v>
      </c>
      <c r="D35">
        <f t="shared" si="1"/>
        <v>7500</v>
      </c>
      <c r="E35" s="1">
        <f t="shared" si="8"/>
        <v>3750</v>
      </c>
      <c r="F35">
        <f t="shared" si="3"/>
        <v>1.4423076923076923</v>
      </c>
      <c r="H35">
        <f t="shared" si="4"/>
        <v>0.3605769230769231</v>
      </c>
      <c r="I35">
        <v>6</v>
      </c>
      <c r="J35">
        <f t="shared" si="5"/>
        <v>23.076923076923077</v>
      </c>
      <c r="K35">
        <f t="shared" si="6"/>
        <v>23</v>
      </c>
      <c r="M35">
        <f t="shared" si="9"/>
        <v>3749</v>
      </c>
      <c r="N35">
        <f t="shared" si="10"/>
        <v>1</v>
      </c>
    </row>
    <row r="36" spans="1:14" ht="13.5">
      <c r="A36">
        <f t="shared" si="15"/>
        <v>9615</v>
      </c>
      <c r="B36">
        <f t="shared" si="2"/>
        <v>7.6923076923076925</v>
      </c>
      <c r="C36">
        <f t="shared" si="7"/>
        <v>130</v>
      </c>
      <c r="D36">
        <f t="shared" si="1"/>
        <v>7800</v>
      </c>
      <c r="E36" s="1">
        <f t="shared" si="8"/>
        <v>3900</v>
      </c>
      <c r="F36">
        <f t="shared" si="3"/>
        <v>1.5584415584415585</v>
      </c>
      <c r="H36">
        <f t="shared" si="4"/>
        <v>0.38961038961038963</v>
      </c>
      <c r="I36">
        <v>6</v>
      </c>
      <c r="J36">
        <f t="shared" si="5"/>
        <v>24.935064935064936</v>
      </c>
      <c r="K36">
        <f t="shared" si="6"/>
        <v>25</v>
      </c>
      <c r="M36">
        <f t="shared" si="9"/>
        <v>3900</v>
      </c>
      <c r="N36">
        <f t="shared" si="10"/>
        <v>0</v>
      </c>
    </row>
    <row r="37" spans="1:14" ht="13.5">
      <c r="A37">
        <f t="shared" si="15"/>
        <v>9259</v>
      </c>
      <c r="B37">
        <f t="shared" si="2"/>
        <v>7.407407407407407</v>
      </c>
      <c r="C37">
        <f t="shared" si="7"/>
        <v>135</v>
      </c>
      <c r="D37">
        <f t="shared" si="1"/>
        <v>8100</v>
      </c>
      <c r="E37" s="1">
        <f t="shared" si="8"/>
        <v>4050</v>
      </c>
      <c r="F37">
        <f>ABS((D37-D36)/(A37-A36))*(D37/E37)</f>
        <v>1.6853932584269662</v>
      </c>
      <c r="H37">
        <f t="shared" si="4"/>
        <v>0.42134831460674155</v>
      </c>
      <c r="I37">
        <v>6</v>
      </c>
      <c r="J37">
        <f t="shared" si="5"/>
        <v>26.96629213483146</v>
      </c>
      <c r="K37">
        <f t="shared" si="6"/>
        <v>27</v>
      </c>
      <c r="M37">
        <f t="shared" si="9"/>
        <v>4050</v>
      </c>
      <c r="N37">
        <f t="shared" si="10"/>
        <v>0</v>
      </c>
    </row>
    <row r="38" spans="1:14" ht="13.5">
      <c r="A38">
        <f t="shared" si="15"/>
        <v>8928</v>
      </c>
      <c r="B38">
        <f>1000/C38</f>
        <v>7.142857142857143</v>
      </c>
      <c r="C38">
        <f>D38/60</f>
        <v>140</v>
      </c>
      <c r="D38">
        <f>E38*2</f>
        <v>8400</v>
      </c>
      <c r="E38" s="1">
        <f t="shared" si="8"/>
        <v>4200</v>
      </c>
      <c r="F38">
        <f>ABS((D38-D37)/(A38-A37))*(D38/E38)</f>
        <v>1.8126888217522659</v>
      </c>
      <c r="H38">
        <f>ABS((E38-E37)/(A38-A37))</f>
        <v>0.45317220543806647</v>
      </c>
      <c r="I38">
        <v>6</v>
      </c>
      <c r="J38">
        <f>H38*2^I38</f>
        <v>29.003021148036254</v>
      </c>
      <c r="K38">
        <f>ROUND(J38,0)</f>
        <v>29</v>
      </c>
      <c r="M38">
        <f>INT(MIN((A37-A38)*K38,2^16-1)/2^I38)+E37</f>
        <v>4199</v>
      </c>
      <c r="N38">
        <f>E38-M38</f>
        <v>1</v>
      </c>
    </row>
    <row r="39" ht="13.5">
      <c r="E39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fenrir</dc:creator>
  <cp:keywords/>
  <dc:description/>
  <cp:lastModifiedBy>fenrir</cp:lastModifiedBy>
  <dcterms:created xsi:type="dcterms:W3CDTF">2008-09-05T06:00:37Z</dcterms:created>
  <dcterms:modified xsi:type="dcterms:W3CDTF">2008-09-10T10:49:05Z</dcterms:modified>
  <cp:category/>
  <cp:version/>
  <cp:contentType/>
  <cp:contentStatus/>
</cp:coreProperties>
</file>